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G41" i="1"/>
  <c r="F41"/>
  <c r="F12"/>
  <c r="C10"/>
  <c r="G40"/>
  <c r="H40"/>
  <c r="E40"/>
  <c r="E41" s="1"/>
  <c r="E12"/>
  <c r="G12"/>
  <c r="D6"/>
  <c r="F40"/>
  <c r="I40"/>
  <c r="I41" l="1"/>
  <c r="H41"/>
</calcChain>
</file>

<file path=xl/sharedStrings.xml><?xml version="1.0" encoding="utf-8"?>
<sst xmlns="http://schemas.openxmlformats.org/spreadsheetml/2006/main" count="132" uniqueCount="94">
  <si>
    <t>Название
Формируется автоматически</t>
  </si>
  <si>
    <t>Название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</si>
  <si>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</si>
  <si>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</si>
  <si>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</si>
  <si>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</si>
  <si>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</si>
  <si>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</si>
  <si>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/>
  </si>
  <si>
    <t>тыс. руб.</t>
  </si>
  <si>
    <t>Итого</t>
  </si>
  <si>
    <t>Всего расходов</t>
  </si>
  <si>
    <t>Все</t>
  </si>
  <si>
    <t>% исполнения к уточненному плану</t>
  </si>
  <si>
    <t>Формула
% исполнения к уточненному плану</t>
  </si>
  <si>
    <t xml:space="preserve">об исполнении бюджета по функциональной классификации расходов МО </t>
  </si>
  <si>
    <t>% исполнения к прошлому году</t>
  </si>
  <si>
    <t>Формула
% исполнения к прошлому году</t>
  </si>
  <si>
    <t>% исполне-ния к прошло-му году</t>
  </si>
  <si>
    <t>к Решению Совета депутатов</t>
  </si>
  <si>
    <t>ОТЧЁТ</t>
  </si>
  <si>
    <t>% исполне-ния к уточнён-ному плану</t>
  </si>
  <si>
    <t>Приложение № 1</t>
  </si>
  <si>
    <t>Узел Киясовского района</t>
  </si>
  <si>
    <t>Наименование</t>
  </si>
  <si>
    <t>01.04.2020</t>
  </si>
  <si>
    <t>Вариант=Киясовский 2021;
Табл=Кассовое исполнение бюджета МО 2020;
МО=1301901;
КОСГУ=000;
УБ=1122;
Дата=20200401;
ВР=000;
ЦС=00000;
Ведомства=000;
Узлы=19;
Муниципальные программы=00000;</t>
  </si>
  <si>
    <t>Общегосударственные вопросы</t>
  </si>
  <si>
    <t>0100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</si>
  <si>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</si>
  <si>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</si>
  <si>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</si>
  <si>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</si>
  <si>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</si>
  <si>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</si>
  <si>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</si>
  <si>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</si>
  <si>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Другие общегосударственные вопросы</t>
  </si>
  <si>
    <t>0113</t>
  </si>
  <si>
    <t>13</t>
  </si>
  <si>
    <t>Национальная оборона</t>
  </si>
  <si>
    <t>0200</t>
  </si>
  <si>
    <t>Мобилизационная и вневойсковая подготовка</t>
  </si>
  <si>
    <t>0203</t>
  </si>
  <si>
    <t>03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</si>
  <si>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</si>
  <si>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</si>
  <si>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</si>
  <si>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</si>
  <si>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</si>
  <si>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</si>
  <si>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</si>
  <si>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10</t>
  </si>
  <si>
    <t>Другие вопросы в области национальной безопасности и правоохранительной деятельности</t>
  </si>
  <si>
    <t>0314</t>
  </si>
  <si>
    <t>14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</si>
  <si>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</si>
  <si>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</si>
  <si>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</si>
  <si>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</si>
  <si>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</si>
  <si>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</si>
  <si>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12</t>
  </si>
  <si>
    <t>Жилищно-коммунальное хозяйство</t>
  </si>
  <si>
    <t>0500</t>
  </si>
  <si>
    <t>05</t>
  </si>
  <si>
    <t>Благоустройство</t>
  </si>
  <si>
    <t>0503</t>
  </si>
  <si>
    <t>Образование</t>
  </si>
  <si>
    <t>0700</t>
  </si>
  <si>
    <t>07</t>
  </si>
  <si>
    <t>Молодежная политика</t>
  </si>
  <si>
    <t>0707</t>
  </si>
  <si>
    <t>Культура и кинематография</t>
  </si>
  <si>
    <t>0800</t>
  </si>
  <si>
    <t>08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</si>
  <si>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</si>
  <si>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</si>
  <si>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</si>
  <si>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</si>
  <si>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</si>
  <si>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</si>
  <si>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</si>
  <si>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</si>
  <si>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Физическая культура и спорт</t>
  </si>
  <si>
    <t>1100</t>
  </si>
  <si>
    <t>11</t>
  </si>
  <si>
    <t>Массовый спорт</t>
  </si>
  <si>
    <t>1102</t>
  </si>
  <si>
    <t>Ермолаевское*01.01.2022</t>
  </si>
  <si>
    <t>Вариант=Киясовский 2021;
Табл=Уточненные росписи бюджета МО 2021;
МО=1301901;
КОСГУ=000;
УБ=1122;
Дата=20220101;
ВР=000;
ЦС=00000;
Ведомства=000;
Узлы=19;
Муниципальные программы=00000;</t>
  </si>
  <si>
    <t>Вариант=Киясовский 2021;
Табл=Кассовое исполнение бюджета МО 2021;
МО=1301901;
КОСГУ=000;
УБ=1122;
Дата=20220101;
ВР=000;
ЦС=00000;
Ведомства=000;
Узлы=19;
Муниципальные программы=00000;</t>
  </si>
  <si>
    <t>муниципальное образование "Муниципальнеый округ</t>
  </si>
  <si>
    <t>Киясовский район Удмуртской Республики"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</si>
</sst>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Times New Roman"/>
      <charset val="204"/>
    </font>
    <font>
      <b/>
      <sz val="10"/>
      <name val="Times New Roman"/>
      <family val="1"/>
      <charset val="204"/>
    </font>
    <font>
      <sz val="8"/>
      <name val="Times New Roman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49" fontId="3" fillId="0" borderId="0" xfId="0" quotePrefix="1" applyNumberFormat="1" applyFont="1" applyFill="1" applyAlignment="1">
      <alignment wrapText="1"/>
    </xf>
    <xf numFmtId="0" fontId="3" fillId="0" borderId="0" xfId="0" applyFon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49" fontId="7" fillId="0" borderId="0" xfId="0" quotePrefix="1" applyNumberFormat="1" applyFont="1" applyFill="1" applyAlignment="1">
      <alignment wrapText="1"/>
    </xf>
    <xf numFmtId="0" fontId="7" fillId="0" borderId="0" xfId="0" quotePrefix="1" applyFont="1" applyFill="1" applyAlignment="1">
      <alignment wrapText="1"/>
    </xf>
    <xf numFmtId="0" fontId="7" fillId="0" borderId="0" xfId="0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Fill="1" applyAlignment="1">
      <alignment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/>
    <xf numFmtId="0" fontId="1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6" fillId="0" borderId="0" xfId="0" applyNumberFormat="1" applyFont="1" applyFill="1" applyAlignment="1">
      <alignment vertical="center" wrapText="1"/>
    </xf>
    <xf numFmtId="49" fontId="4" fillId="0" borderId="2" xfId="0" quotePrefix="1" applyNumberFormat="1" applyFont="1" applyFill="1" applyBorder="1" applyAlignment="1">
      <alignment horizontal="center" wrapText="1"/>
    </xf>
    <xf numFmtId="49" fontId="5" fillId="0" borderId="3" xfId="0" quotePrefix="1" applyNumberFormat="1" applyFont="1" applyFill="1" applyBorder="1" applyAlignment="1">
      <alignment wrapText="1"/>
    </xf>
    <xf numFmtId="0" fontId="4" fillId="0" borderId="2" xfId="0" quotePrefix="1" applyFont="1" applyFill="1" applyBorder="1" applyAlignment="1">
      <alignment wrapText="1"/>
    </xf>
    <xf numFmtId="0" fontId="4" fillId="0" borderId="0" xfId="0" applyFont="1" applyFill="1" applyAlignment="1">
      <alignment horizontal="right"/>
    </xf>
    <xf numFmtId="49" fontId="1" fillId="0" borderId="2" xfId="0" quotePrefix="1" applyNumberFormat="1" applyFont="1" applyFill="1" applyBorder="1" applyAlignment="1">
      <alignment horizontal="center" wrapText="1"/>
    </xf>
    <xf numFmtId="49" fontId="8" fillId="0" borderId="3" xfId="0" applyNumberFormat="1" applyFont="1" applyFill="1" applyBorder="1" applyAlignment="1">
      <alignment wrapText="1"/>
    </xf>
    <xf numFmtId="0" fontId="1" fillId="0" borderId="2" xfId="0" quotePrefix="1" applyFont="1" applyFill="1" applyBorder="1" applyAlignment="1">
      <alignment wrapText="1"/>
    </xf>
    <xf numFmtId="49" fontId="0" fillId="0" borderId="4" xfId="0" applyNumberFormat="1" applyFill="1" applyBorder="1"/>
    <xf numFmtId="49" fontId="0" fillId="0" borderId="5" xfId="0" applyNumberFormat="1" applyFill="1" applyBorder="1"/>
    <xf numFmtId="49" fontId="6" fillId="0" borderId="3" xfId="0" applyNumberFormat="1" applyFont="1" applyBorder="1"/>
    <xf numFmtId="0" fontId="6" fillId="0" borderId="2" xfId="0" applyFont="1" applyBorder="1" applyAlignment="1"/>
    <xf numFmtId="49" fontId="6" fillId="0" borderId="3" xfId="0" applyNumberFormat="1" applyFont="1" applyBorder="1" applyAlignment="1"/>
    <xf numFmtId="49" fontId="4" fillId="0" borderId="1" xfId="0" applyNumberFormat="1" applyFont="1" applyFill="1" applyBorder="1" applyAlignment="1">
      <alignment horizontal="center" vertical="center" wrapText="1"/>
    </xf>
    <xf numFmtId="164" fontId="1" fillId="0" borderId="2" xfId="0" quotePrefix="1" applyNumberFormat="1" applyFont="1" applyFill="1" applyBorder="1" applyAlignment="1">
      <alignment wrapText="1"/>
    </xf>
    <xf numFmtId="164" fontId="6" fillId="0" borderId="2" xfId="0" applyNumberFormat="1" applyFont="1" applyBorder="1" applyAlignment="1"/>
    <xf numFmtId="164" fontId="4" fillId="0" borderId="2" xfId="0" quotePrefix="1" applyNumberFormat="1" applyFont="1" applyFill="1" applyBorder="1" applyAlignment="1">
      <alignment wrapText="1"/>
    </xf>
    <xf numFmtId="0" fontId="0" fillId="0" borderId="0" xfId="0" applyNumberFormat="1" applyFill="1" applyAlignment="1">
      <alignment horizontal="right"/>
    </xf>
    <xf numFmtId="49" fontId="8" fillId="0" borderId="3" xfId="0" quotePrefix="1" applyNumberFormat="1" applyFont="1" applyFill="1" applyBorder="1" applyAlignment="1">
      <alignment wrapText="1"/>
    </xf>
    <xf numFmtId="0" fontId="6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49" fontId="0" fillId="0" borderId="0" xfId="0" applyNumberFormat="1" applyFill="1" applyAlignment="1">
      <alignment horizontal="right"/>
    </xf>
    <xf numFmtId="0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49" fontId="9" fillId="0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J41"/>
  <sheetViews>
    <sheetView tabSelected="1" topLeftCell="B19" workbookViewId="0">
      <selection activeCell="L7" sqref="L7"/>
    </sheetView>
  </sheetViews>
  <sheetFormatPr defaultRowHeight="12.75"/>
  <cols>
    <col min="1" max="1" width="0" style="3" hidden="1" customWidth="1"/>
    <col min="2" max="2" width="3.83203125" style="3" customWidth="1"/>
    <col min="3" max="3" width="3.6640625" style="3" customWidth="1"/>
    <col min="4" max="4" width="65.5" style="3" customWidth="1"/>
    <col min="5" max="5" width="10.5" style="4" hidden="1" customWidth="1"/>
    <col min="6" max="6" width="13.1640625" style="4" customWidth="1"/>
    <col min="7" max="7" width="12" style="4" customWidth="1"/>
    <col min="8" max="8" width="10.5" style="4" hidden="1" customWidth="1"/>
    <col min="9" max="9" width="12" style="4" customWidth="1"/>
    <col min="10" max="16384" width="9.33203125" style="4"/>
  </cols>
  <sheetData>
    <row r="1" spans="1:10" s="2" customFormat="1" ht="15" hidden="1" customHeight="1">
      <c r="A1" s="1"/>
      <c r="B1" s="18"/>
      <c r="C1" s="18"/>
      <c r="D1" s="19"/>
      <c r="E1" s="33"/>
      <c r="F1" s="33"/>
      <c r="G1" s="33"/>
      <c r="H1" s="20"/>
      <c r="I1" s="20"/>
    </row>
    <row r="2" spans="1:10">
      <c r="D2" s="37" t="s">
        <v>22</v>
      </c>
      <c r="E2" s="38"/>
      <c r="F2" s="38"/>
      <c r="G2" s="38"/>
      <c r="H2" s="38"/>
      <c r="I2" s="38"/>
    </row>
    <row r="3" spans="1:10">
      <c r="D3" s="39" t="s">
        <v>19</v>
      </c>
      <c r="E3" s="39"/>
      <c r="F3" s="39"/>
      <c r="G3" s="39"/>
      <c r="H3" s="39"/>
      <c r="I3" s="39"/>
    </row>
    <row r="4" spans="1:10">
      <c r="D4" s="40" t="s">
        <v>92</v>
      </c>
      <c r="E4" s="40"/>
      <c r="F4" s="40"/>
      <c r="G4" s="40"/>
      <c r="H4" s="40"/>
      <c r="I4" s="40"/>
    </row>
    <row r="5" spans="1:10">
      <c r="D5" s="34"/>
      <c r="E5" s="34"/>
      <c r="F5" s="34"/>
      <c r="G5" s="34"/>
      <c r="H5" s="34"/>
      <c r="I5" s="34" t="s">
        <v>93</v>
      </c>
    </row>
    <row r="6" spans="1:10">
      <c r="D6" s="41" t="str">
        <f>"от__ ________ "&amp;VALUE(RIGHT(F14,4))&amp;" года  №_____"</f>
        <v>от__ ________ 2022 года  №_____</v>
      </c>
      <c r="E6" s="41"/>
      <c r="F6" s="41"/>
      <c r="G6" s="41"/>
      <c r="H6" s="41"/>
      <c r="I6" s="41"/>
    </row>
    <row r="7" spans="1:10">
      <c r="E7" s="16"/>
      <c r="F7" s="16"/>
      <c r="G7" s="16"/>
      <c r="H7" s="16"/>
      <c r="I7" s="16"/>
    </row>
    <row r="8" spans="1:10" ht="15.75">
      <c r="C8" s="42" t="s">
        <v>20</v>
      </c>
      <c r="D8" s="42"/>
      <c r="E8" s="42"/>
      <c r="F8" s="42"/>
      <c r="G8" s="42"/>
      <c r="H8" s="42"/>
      <c r="I8" s="42"/>
    </row>
    <row r="9" spans="1:10" ht="15.75">
      <c r="C9" s="42" t="s">
        <v>15</v>
      </c>
      <c r="D9" s="42"/>
      <c r="E9" s="42"/>
      <c r="F9" s="42"/>
      <c r="G9" s="42"/>
      <c r="H9" s="42"/>
      <c r="I9" s="42"/>
    </row>
    <row r="10" spans="1:10" ht="15.75" customHeight="1">
      <c r="B10" s="17"/>
      <c r="C10" s="36" t="str">
        <f>CONCATENATE("""",LEFT(F14,FIND("*",F14,1)-1),""" ","  за ",IF(MID(F14,FIND("*",F14,1)+4,2)="04","1 квартал ",IF(MID(F14,FIND("*",F14,1)+4,2)="07","1 полугодие ",IF(MID(F14,FIND("*",F14,1)+4,2)="10","9 месяцев ",""))),IF(MID(F14,FIND("*",F14,1)+4,2)="01",CONCATENATE(TEXT(VALUE(RIGHT(F14,4)-1),"0000")," год"),CONCATENATE(RIGHT(F14,4)," года")))</f>
        <v>"Ермолаевское"   за 2021 год</v>
      </c>
      <c r="D10" s="36"/>
      <c r="E10" s="36"/>
      <c r="F10" s="36"/>
      <c r="G10" s="36"/>
      <c r="H10" s="36"/>
      <c r="I10" s="36"/>
    </row>
    <row r="11" spans="1:10">
      <c r="E11" s="21"/>
      <c r="G11" s="21"/>
      <c r="H11" s="21"/>
      <c r="I11" s="21" t="s">
        <v>9</v>
      </c>
    </row>
    <row r="12" spans="1:10" s="2" customFormat="1" ht="83.25" customHeight="1">
      <c r="A12" s="1"/>
      <c r="B12" s="11" t="s">
        <v>5</v>
      </c>
      <c r="C12" s="11" t="s">
        <v>7</v>
      </c>
      <c r="D12" s="30" t="s">
        <v>24</v>
      </c>
      <c r="E12" s="15" t="str">
        <f>CONCATENATE("Исполнение на ",RIGHT(E14,10))</f>
        <v>Исполнение на 01.04.2020</v>
      </c>
      <c r="F12" s="12" t="str">
        <f>CONCATENATE("Уточнён-ный план на ",IF(MID(F14,FIND("*",F14,1)+4,2)="01",CONCATENATE(TEXT(VALUE(RIGHT(F14,4)-1),"0000")," год"),CONCATENATE(RIGHT(F14,4)," год")))</f>
        <v>Уточнён-ный план на 2021 год</v>
      </c>
      <c r="G12" s="15" t="str">
        <f>CONCATENATE("Исполнение на ",RIGHT(F14,10))</f>
        <v>Исполнение на 01.01.2022</v>
      </c>
      <c r="H12" s="12" t="s">
        <v>18</v>
      </c>
      <c r="I12" s="12" t="s">
        <v>21</v>
      </c>
      <c r="J12" s="4"/>
    </row>
    <row r="13" spans="1:10" s="7" customFormat="1" ht="45.75" hidden="1" customHeight="1">
      <c r="A13" s="5" t="s">
        <v>2</v>
      </c>
      <c r="B13" s="5" t="s">
        <v>4</v>
      </c>
      <c r="C13" s="5" t="s">
        <v>6</v>
      </c>
      <c r="D13" s="5" t="s">
        <v>0</v>
      </c>
      <c r="E13" s="6" t="s">
        <v>26</v>
      </c>
      <c r="F13" s="6" t="s">
        <v>90</v>
      </c>
      <c r="G13" s="6" t="s">
        <v>91</v>
      </c>
      <c r="H13" s="6" t="s">
        <v>17</v>
      </c>
      <c r="I13" s="6" t="s">
        <v>14</v>
      </c>
    </row>
    <row r="14" spans="1:10" s="10" customFormat="1" ht="36.75" hidden="1" customHeight="1">
      <c r="A14" s="8" t="s">
        <v>3</v>
      </c>
      <c r="B14" s="8" t="s">
        <v>5</v>
      </c>
      <c r="C14" s="8" t="s">
        <v>7</v>
      </c>
      <c r="D14" s="8" t="s">
        <v>1</v>
      </c>
      <c r="E14" s="9" t="s">
        <v>25</v>
      </c>
      <c r="F14" s="9" t="s">
        <v>89</v>
      </c>
      <c r="G14" s="9" t="s">
        <v>23</v>
      </c>
      <c r="H14" s="9" t="s">
        <v>16</v>
      </c>
      <c r="I14" s="9" t="s">
        <v>13</v>
      </c>
    </row>
    <row r="15" spans="1:10" s="14" customFormat="1" ht="13.5" hidden="1" customHeight="1">
      <c r="A15" s="13" t="s">
        <v>8</v>
      </c>
      <c r="B15" s="22" t="s">
        <v>8</v>
      </c>
      <c r="C15" s="22" t="s">
        <v>8</v>
      </c>
      <c r="D15" s="23" t="s">
        <v>12</v>
      </c>
      <c r="E15" s="31">
        <v>652.88945000000001</v>
      </c>
      <c r="F15" s="31">
        <v>3462.07296</v>
      </c>
      <c r="G15" s="31">
        <v>3287.8412199999998</v>
      </c>
      <c r="H15" s="24">
        <v>503.6</v>
      </c>
      <c r="I15" s="24">
        <v>95</v>
      </c>
    </row>
    <row r="16" spans="1:10" s="10" customFormat="1" ht="14.25">
      <c r="A16" s="8" t="s">
        <v>28</v>
      </c>
      <c r="B16" s="22" t="s">
        <v>29</v>
      </c>
      <c r="C16" s="22" t="s">
        <v>30</v>
      </c>
      <c r="D16" s="35" t="s">
        <v>27</v>
      </c>
      <c r="E16" s="31">
        <v>360.11748999999998</v>
      </c>
      <c r="F16" s="31">
        <v>1871.0258899999999</v>
      </c>
      <c r="G16" s="31">
        <v>1794.42661</v>
      </c>
      <c r="H16" s="24">
        <v>498.3</v>
      </c>
      <c r="I16" s="24">
        <v>95.9</v>
      </c>
    </row>
    <row r="17" spans="1:9" s="2" customFormat="1" ht="24.75">
      <c r="A17" s="1" t="s">
        <v>32</v>
      </c>
      <c r="B17" s="18" t="s">
        <v>29</v>
      </c>
      <c r="C17" s="18" t="s">
        <v>33</v>
      </c>
      <c r="D17" s="19" t="s">
        <v>31</v>
      </c>
      <c r="E17" s="33">
        <v>120.23667</v>
      </c>
      <c r="F17" s="33">
        <v>599.47609999999997</v>
      </c>
      <c r="G17" s="33">
        <v>599.47608000000002</v>
      </c>
      <c r="H17" s="20">
        <v>498.6</v>
      </c>
      <c r="I17" s="20">
        <v>100</v>
      </c>
    </row>
    <row r="18" spans="1:9" s="2" customFormat="1" ht="36.75">
      <c r="A18" s="1" t="s">
        <v>35</v>
      </c>
      <c r="B18" s="18" t="s">
        <v>29</v>
      </c>
      <c r="C18" s="18" t="s">
        <v>36</v>
      </c>
      <c r="D18" s="19" t="s">
        <v>34</v>
      </c>
      <c r="E18" s="33">
        <v>239.88082</v>
      </c>
      <c r="F18" s="33">
        <v>1270.54979</v>
      </c>
      <c r="G18" s="33">
        <v>1193.9505300000001</v>
      </c>
      <c r="H18" s="20">
        <v>497.7</v>
      </c>
      <c r="I18" s="20">
        <v>94</v>
      </c>
    </row>
    <row r="19" spans="1:9" s="2" customFormat="1" ht="15">
      <c r="A19" s="1" t="s">
        <v>38</v>
      </c>
      <c r="B19" s="18" t="s">
        <v>29</v>
      </c>
      <c r="C19" s="18" t="s">
        <v>39</v>
      </c>
      <c r="D19" s="19" t="s">
        <v>37</v>
      </c>
      <c r="E19" s="33"/>
      <c r="F19" s="33">
        <v>1</v>
      </c>
      <c r="G19" s="33">
        <v>1</v>
      </c>
      <c r="H19" s="20"/>
      <c r="I19" s="20">
        <v>100</v>
      </c>
    </row>
    <row r="20" spans="1:9" s="10" customFormat="1" ht="14.25">
      <c r="A20" s="8" t="s">
        <v>41</v>
      </c>
      <c r="B20" s="22" t="s">
        <v>33</v>
      </c>
      <c r="C20" s="22" t="s">
        <v>30</v>
      </c>
      <c r="D20" s="35" t="s">
        <v>40</v>
      </c>
      <c r="E20" s="31">
        <v>17.029800000000002</v>
      </c>
      <c r="F20" s="31">
        <v>95.4</v>
      </c>
      <c r="G20" s="31">
        <v>79.468490000000003</v>
      </c>
      <c r="H20" s="24">
        <v>466.6</v>
      </c>
      <c r="I20" s="24">
        <v>83.3</v>
      </c>
    </row>
    <row r="21" spans="1:9" s="2" customFormat="1" ht="15">
      <c r="A21" s="1" t="s">
        <v>43</v>
      </c>
      <c r="B21" s="18" t="s">
        <v>33</v>
      </c>
      <c r="C21" s="18" t="s">
        <v>44</v>
      </c>
      <c r="D21" s="19" t="s">
        <v>42</v>
      </c>
      <c r="E21" s="33">
        <v>17.029800000000002</v>
      </c>
      <c r="F21" s="33">
        <v>95.4</v>
      </c>
      <c r="G21" s="33">
        <v>79.468490000000003</v>
      </c>
      <c r="H21" s="20">
        <v>466.6</v>
      </c>
      <c r="I21" s="20">
        <v>83.3</v>
      </c>
    </row>
    <row r="22" spans="1:9" s="10" customFormat="1" ht="14.25">
      <c r="A22" s="8" t="s">
        <v>46</v>
      </c>
      <c r="B22" s="22" t="s">
        <v>44</v>
      </c>
      <c r="C22" s="22" t="s">
        <v>30</v>
      </c>
      <c r="D22" s="35" t="s">
        <v>45</v>
      </c>
      <c r="E22" s="31">
        <v>24.874860000000002</v>
      </c>
      <c r="F22" s="31">
        <v>77.096350000000001</v>
      </c>
      <c r="G22" s="31">
        <v>76.048659999999998</v>
      </c>
      <c r="H22" s="24">
        <v>305.7</v>
      </c>
      <c r="I22" s="24">
        <v>98.6</v>
      </c>
    </row>
    <row r="23" spans="1:9" s="2" customFormat="1" ht="15">
      <c r="A23" s="1" t="s">
        <v>48</v>
      </c>
      <c r="B23" s="18" t="s">
        <v>44</v>
      </c>
      <c r="C23" s="18" t="s">
        <v>49</v>
      </c>
      <c r="D23" s="19" t="s">
        <v>47</v>
      </c>
      <c r="E23" s="33"/>
      <c r="F23" s="33">
        <v>0.5</v>
      </c>
      <c r="G23" s="33">
        <v>0.5</v>
      </c>
      <c r="H23" s="20"/>
      <c r="I23" s="20">
        <v>100</v>
      </c>
    </row>
    <row r="24" spans="1:9" s="2" customFormat="1" ht="24.75">
      <c r="A24" s="1" t="s">
        <v>51</v>
      </c>
      <c r="B24" s="18" t="s">
        <v>44</v>
      </c>
      <c r="C24" s="18" t="s">
        <v>52</v>
      </c>
      <c r="D24" s="19" t="s">
        <v>50</v>
      </c>
      <c r="E24" s="33">
        <v>24.874860000000002</v>
      </c>
      <c r="F24" s="33">
        <v>76.096350000000001</v>
      </c>
      <c r="G24" s="33">
        <v>75.048659999999998</v>
      </c>
      <c r="H24" s="20">
        <v>301.7</v>
      </c>
      <c r="I24" s="20">
        <v>98.6</v>
      </c>
    </row>
    <row r="25" spans="1:9" s="2" customFormat="1" ht="24.75">
      <c r="A25" s="1" t="s">
        <v>54</v>
      </c>
      <c r="B25" s="18" t="s">
        <v>44</v>
      </c>
      <c r="C25" s="18" t="s">
        <v>55</v>
      </c>
      <c r="D25" s="19" t="s">
        <v>53</v>
      </c>
      <c r="E25" s="33"/>
      <c r="F25" s="33">
        <v>0.5</v>
      </c>
      <c r="G25" s="33">
        <v>0.5</v>
      </c>
      <c r="H25" s="20"/>
      <c r="I25" s="20">
        <v>100</v>
      </c>
    </row>
    <row r="26" spans="1:9" s="10" customFormat="1" ht="14.25">
      <c r="A26" s="8" t="s">
        <v>57</v>
      </c>
      <c r="B26" s="22" t="s">
        <v>36</v>
      </c>
      <c r="C26" s="22" t="s">
        <v>30</v>
      </c>
      <c r="D26" s="35" t="s">
        <v>56</v>
      </c>
      <c r="E26" s="31">
        <v>144.38302999999999</v>
      </c>
      <c r="F26" s="31">
        <v>884.47852</v>
      </c>
      <c r="G26" s="31">
        <v>862.99630000000002</v>
      </c>
      <c r="H26" s="24">
        <v>597.70000000000005</v>
      </c>
      <c r="I26" s="24">
        <v>97.6</v>
      </c>
    </row>
    <row r="27" spans="1:9" s="2" customFormat="1" ht="15">
      <c r="A27" s="1" t="s">
        <v>59</v>
      </c>
      <c r="B27" s="18" t="s">
        <v>36</v>
      </c>
      <c r="C27" s="18" t="s">
        <v>49</v>
      </c>
      <c r="D27" s="19" t="s">
        <v>58</v>
      </c>
      <c r="E27" s="33">
        <v>144.38302999999999</v>
      </c>
      <c r="F27" s="33">
        <v>884.37851999999998</v>
      </c>
      <c r="G27" s="33">
        <v>862.99630000000002</v>
      </c>
      <c r="H27" s="20">
        <v>597.70000000000005</v>
      </c>
      <c r="I27" s="20">
        <v>97.6</v>
      </c>
    </row>
    <row r="28" spans="1:9" s="2" customFormat="1" ht="15">
      <c r="A28" s="1" t="s">
        <v>61</v>
      </c>
      <c r="B28" s="18" t="s">
        <v>36</v>
      </c>
      <c r="C28" s="18" t="s">
        <v>62</v>
      </c>
      <c r="D28" s="19" t="s">
        <v>60</v>
      </c>
      <c r="E28" s="33"/>
      <c r="F28" s="33">
        <v>0.1</v>
      </c>
      <c r="G28" s="33"/>
      <c r="H28" s="20"/>
      <c r="I28" s="20">
        <v>0</v>
      </c>
    </row>
    <row r="29" spans="1:9" s="10" customFormat="1" ht="14.25">
      <c r="A29" s="8" t="s">
        <v>64</v>
      </c>
      <c r="B29" s="22" t="s">
        <v>65</v>
      </c>
      <c r="C29" s="22" t="s">
        <v>30</v>
      </c>
      <c r="D29" s="35" t="s">
        <v>63</v>
      </c>
      <c r="E29" s="31">
        <v>94.484269999999995</v>
      </c>
      <c r="F29" s="31">
        <v>465.2722</v>
      </c>
      <c r="G29" s="31">
        <v>406.10115999999999</v>
      </c>
      <c r="H29" s="24">
        <v>429.8</v>
      </c>
      <c r="I29" s="24">
        <v>87.3</v>
      </c>
    </row>
    <row r="30" spans="1:9" s="2" customFormat="1" ht="15">
      <c r="A30" s="1" t="s">
        <v>67</v>
      </c>
      <c r="B30" s="18" t="s">
        <v>65</v>
      </c>
      <c r="C30" s="18" t="s">
        <v>44</v>
      </c>
      <c r="D30" s="19" t="s">
        <v>66</v>
      </c>
      <c r="E30" s="33">
        <v>94.484269999999995</v>
      </c>
      <c r="F30" s="33">
        <v>465.2722</v>
      </c>
      <c r="G30" s="33">
        <v>406.10115999999999</v>
      </c>
      <c r="H30" s="20">
        <v>429.8</v>
      </c>
      <c r="I30" s="20">
        <v>87.3</v>
      </c>
    </row>
    <row r="31" spans="1:9" s="10" customFormat="1" ht="14.25">
      <c r="A31" s="8" t="s">
        <v>69</v>
      </c>
      <c r="B31" s="22" t="s">
        <v>70</v>
      </c>
      <c r="C31" s="22" t="s">
        <v>30</v>
      </c>
      <c r="D31" s="35" t="s">
        <v>68</v>
      </c>
      <c r="E31" s="31"/>
      <c r="F31" s="31">
        <v>2</v>
      </c>
      <c r="G31" s="31">
        <v>2</v>
      </c>
      <c r="H31" s="24"/>
      <c r="I31" s="24">
        <v>100</v>
      </c>
    </row>
    <row r="32" spans="1:9" s="2" customFormat="1" ht="15">
      <c r="A32" s="1" t="s">
        <v>72</v>
      </c>
      <c r="B32" s="18" t="s">
        <v>70</v>
      </c>
      <c r="C32" s="18" t="s">
        <v>70</v>
      </c>
      <c r="D32" s="19" t="s">
        <v>71</v>
      </c>
      <c r="E32" s="33"/>
      <c r="F32" s="33">
        <v>2</v>
      </c>
      <c r="G32" s="33">
        <v>2</v>
      </c>
      <c r="H32" s="20"/>
      <c r="I32" s="20">
        <v>100</v>
      </c>
    </row>
    <row r="33" spans="1:9" s="10" customFormat="1" ht="14.25">
      <c r="A33" s="8" t="s">
        <v>74</v>
      </c>
      <c r="B33" s="22" t="s">
        <v>75</v>
      </c>
      <c r="C33" s="22" t="s">
        <v>30</v>
      </c>
      <c r="D33" s="35" t="s">
        <v>73</v>
      </c>
      <c r="E33" s="31"/>
      <c r="F33" s="31">
        <v>1</v>
      </c>
      <c r="G33" s="31">
        <v>1</v>
      </c>
      <c r="H33" s="24"/>
      <c r="I33" s="24">
        <v>100</v>
      </c>
    </row>
    <row r="34" spans="1:9" s="2" customFormat="1" ht="15">
      <c r="A34" s="1" t="s">
        <v>77</v>
      </c>
      <c r="B34" s="18" t="s">
        <v>75</v>
      </c>
      <c r="C34" s="18" t="s">
        <v>29</v>
      </c>
      <c r="D34" s="19" t="s">
        <v>76</v>
      </c>
      <c r="E34" s="33"/>
      <c r="F34" s="33">
        <v>1</v>
      </c>
      <c r="G34" s="33">
        <v>1</v>
      </c>
      <c r="H34" s="20"/>
      <c r="I34" s="20">
        <v>100</v>
      </c>
    </row>
    <row r="35" spans="1:9" s="10" customFormat="1" ht="14.25">
      <c r="A35" s="8" t="s">
        <v>79</v>
      </c>
      <c r="B35" s="22" t="s">
        <v>52</v>
      </c>
      <c r="C35" s="22" t="s">
        <v>30</v>
      </c>
      <c r="D35" s="35" t="s">
        <v>78</v>
      </c>
      <c r="E35" s="31">
        <v>12</v>
      </c>
      <c r="F35" s="31">
        <v>63.8</v>
      </c>
      <c r="G35" s="31">
        <v>63.8</v>
      </c>
      <c r="H35" s="24">
        <v>531.70000000000005</v>
      </c>
      <c r="I35" s="24">
        <v>100</v>
      </c>
    </row>
    <row r="36" spans="1:9" s="2" customFormat="1" ht="15">
      <c r="A36" s="1" t="s">
        <v>81</v>
      </c>
      <c r="B36" s="18" t="s">
        <v>52</v>
      </c>
      <c r="C36" s="18" t="s">
        <v>29</v>
      </c>
      <c r="D36" s="19" t="s">
        <v>80</v>
      </c>
      <c r="E36" s="33">
        <v>12</v>
      </c>
      <c r="F36" s="33">
        <v>61.8</v>
      </c>
      <c r="G36" s="33">
        <v>61.8</v>
      </c>
      <c r="H36" s="20">
        <v>515</v>
      </c>
      <c r="I36" s="20">
        <v>100</v>
      </c>
    </row>
    <row r="37" spans="1:9" s="2" customFormat="1" ht="15">
      <c r="A37" s="1" t="s">
        <v>83</v>
      </c>
      <c r="B37" s="18" t="s">
        <v>52</v>
      </c>
      <c r="C37" s="18" t="s">
        <v>44</v>
      </c>
      <c r="D37" s="19" t="s">
        <v>82</v>
      </c>
      <c r="E37" s="33"/>
      <c r="F37" s="33">
        <v>2</v>
      </c>
      <c r="G37" s="33">
        <v>2</v>
      </c>
      <c r="H37" s="20"/>
      <c r="I37" s="20">
        <v>100</v>
      </c>
    </row>
    <row r="38" spans="1:9" s="10" customFormat="1" ht="14.25">
      <c r="A38" s="8" t="s">
        <v>85</v>
      </c>
      <c r="B38" s="22" t="s">
        <v>86</v>
      </c>
      <c r="C38" s="22" t="s">
        <v>30</v>
      </c>
      <c r="D38" s="35" t="s">
        <v>84</v>
      </c>
      <c r="E38" s="31"/>
      <c r="F38" s="31">
        <v>2</v>
      </c>
      <c r="G38" s="31">
        <v>2</v>
      </c>
      <c r="H38" s="24"/>
      <c r="I38" s="24">
        <v>100</v>
      </c>
    </row>
    <row r="39" spans="1:9" s="2" customFormat="1" ht="15">
      <c r="A39" s="1" t="s">
        <v>88</v>
      </c>
      <c r="B39" s="18" t="s">
        <v>86</v>
      </c>
      <c r="C39" s="18" t="s">
        <v>33</v>
      </c>
      <c r="D39" s="19" t="s">
        <v>87</v>
      </c>
      <c r="E39" s="33"/>
      <c r="F39" s="33">
        <v>2</v>
      </c>
      <c r="G39" s="33">
        <v>2</v>
      </c>
      <c r="H39" s="20"/>
      <c r="I39" s="20">
        <v>100</v>
      </c>
    </row>
    <row r="40" spans="1:9" ht="14.25">
      <c r="B40" s="25"/>
      <c r="C40" s="26"/>
      <c r="D40" s="27" t="s">
        <v>10</v>
      </c>
      <c r="E40" s="32">
        <f>E15</f>
        <v>652.88945000000001</v>
      </c>
      <c r="F40" s="32">
        <f>F15</f>
        <v>3462.07296</v>
      </c>
      <c r="G40" s="32">
        <f>G15</f>
        <v>3287.8412199999998</v>
      </c>
      <c r="H40" s="28">
        <f>H15</f>
        <v>503.6</v>
      </c>
      <c r="I40" s="28">
        <f>I15</f>
        <v>95</v>
      </c>
    </row>
    <row r="41" spans="1:9" ht="14.25">
      <c r="B41" s="25"/>
      <c r="C41" s="26"/>
      <c r="D41" s="29" t="s">
        <v>11</v>
      </c>
      <c r="E41" s="32" t="e">
        <f>E40+#REF!</f>
        <v>#REF!</v>
      </c>
      <c r="F41" s="32">
        <f>F40</f>
        <v>3462.07296</v>
      </c>
      <c r="G41" s="32">
        <f>G40</f>
        <v>3287.8412199999998</v>
      </c>
      <c r="H41" s="28" t="e">
        <f>IF(G41&lt;&gt;0,IF(E41&lt;&gt;0,ROUND(100*G41/E41,1),""),"")</f>
        <v>#REF!</v>
      </c>
      <c r="I41" s="28">
        <f>IF(G41&lt;&gt;0,IF(F41&lt;&gt;0,ROUND(100*G41/F41,1),""),"")</f>
        <v>95</v>
      </c>
    </row>
  </sheetData>
  <mergeCells count="7">
    <mergeCell ref="C10:I10"/>
    <mergeCell ref="D2:I2"/>
    <mergeCell ref="D3:I3"/>
    <mergeCell ref="D4:I4"/>
    <mergeCell ref="D6:I6"/>
    <mergeCell ref="C8:I8"/>
    <mergeCell ref="C9:I9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UprfinBO1</cp:lastModifiedBy>
  <cp:lastPrinted>2015-01-14T05:41:11Z</cp:lastPrinted>
  <dcterms:created xsi:type="dcterms:W3CDTF">2007-09-07T04:40:06Z</dcterms:created>
  <dcterms:modified xsi:type="dcterms:W3CDTF">2022-03-11T11:35:04Z</dcterms:modified>
</cp:coreProperties>
</file>