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Лист1!$12:$12</definedName>
  </definedNames>
  <calcPr calcId="125725"/>
</workbook>
</file>

<file path=xl/calcChain.xml><?xml version="1.0" encoding="utf-8"?>
<calcChain xmlns="http://schemas.openxmlformats.org/spreadsheetml/2006/main">
  <c r="F12" i="1"/>
  <c r="A10"/>
  <c r="F39"/>
  <c r="F37"/>
  <c r="J6"/>
  <c r="G12"/>
  <c r="G39"/>
  <c r="J39" s="1"/>
  <c r="H37"/>
  <c r="I37"/>
  <c r="G37"/>
  <c r="F38" l="1"/>
  <c r="J38" s="1"/>
  <c r="J37"/>
</calcChain>
</file>

<file path=xl/sharedStrings.xml><?xml version="1.0" encoding="utf-8"?>
<sst xmlns="http://schemas.openxmlformats.org/spreadsheetml/2006/main" count="144" uniqueCount="86">
  <si>
    <t>БКД
Код</t>
  </si>
  <si>
    <t>Код БКД</t>
  </si>
  <si>
    <t>ЭД_БКД
Код</t>
  </si>
  <si>
    <t>Код ЭД_БКД</t>
  </si>
  <si>
    <t>Программы
Код</t>
  </si>
  <si>
    <t>Код Программы</t>
  </si>
  <si>
    <t>Код ЭК</t>
  </si>
  <si>
    <t>Наименование</t>
  </si>
  <si>
    <t>в тыс. руб.</t>
  </si>
  <si>
    <t>00000000</t>
  </si>
  <si>
    <t>00</t>
  </si>
  <si>
    <t>0000</t>
  </si>
  <si>
    <t>000</t>
  </si>
  <si>
    <t>ИТОГО ДОХОДОВ</t>
  </si>
  <si>
    <t>Приложение 1- доходы</t>
  </si>
  <si>
    <t>БАЛАНС</t>
  </si>
  <si>
    <t>КОСГУ
Код</t>
  </si>
  <si>
    <t>% исполнения к уточненному плану</t>
  </si>
  <si>
    <t>Формула
% исполнения к уточненному плану</t>
  </si>
  <si>
    <t>об исполнении бюджета по доходам муниципального образования</t>
  </si>
  <si>
    <t>к решению Совета депутатов</t>
  </si>
  <si>
    <t>ОТЧЁТ</t>
  </si>
  <si>
    <t>% исполнения к уточнённому плану</t>
  </si>
  <si>
    <t>Узел Киясовского района</t>
  </si>
  <si>
    <t xml:space="preserve">Вариант: Киясовский 2021;
Таблица: Наименования доходов;
Наименования
</t>
  </si>
  <si>
    <t>Вариант=Киясовский 2021;
Табл=Наименования доходов;
Наименования;</t>
  </si>
  <si>
    <t>10000000</t>
  </si>
  <si>
    <t>НАЛОГОВЫЕ И НЕНАЛОГОВЫЕ ДОХОДЫ</t>
  </si>
  <si>
    <t>10100000</t>
  </si>
  <si>
    <t>НАЛОГИ НА ПРИБЫЛЬ, ДОХОДЫ</t>
  </si>
  <si>
    <t>10102010</t>
  </si>
  <si>
    <t>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</si>
  <si>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</si>
  <si>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</si>
  <si>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</si>
  <si>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</si>
  <si>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10600000</t>
  </si>
  <si>
    <t>НАЛОГИ НА ИМУЩЕСТВО</t>
  </si>
  <si>
    <t>10601030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</si>
  <si>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</si>
  <si>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</si>
  <si>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10606033</t>
  </si>
  <si>
    <t>Земельный налог с организаций, обладающих земельным участком, расположенным в границах сельских  поселений</t>
  </si>
  <si>
    <t>10606043</t>
  </si>
  <si>
    <t>Земельный налог с физических лиц, обладающих земельным участком, расположенным в границах сельских поселений</t>
  </si>
  <si>
    <t>10900000</t>
  </si>
  <si>
    <t>ЗАДОЛЖЕННОСТЬ И ПЕРЕРАСЧЕТЫ ПО ОТМЕНЕННЫМ НАЛОГАМ, СБОРАМ И ИНЫМ ОБЯЗАТЕЛЬНЫМ ПЛАТЕЖАМ</t>
  </si>
  <si>
    <t>10904053</t>
  </si>
  <si>
    <t>Земельный налог (по обязательствам, возникшим до 1 января 2006 года), мобилизуемый на территориях поселений</t>
  </si>
  <si>
    <t>11100000</t>
  </si>
  <si>
    <t>ДОХОДЫ ОТ ИСПОЛЬЗОВАНИЯ ИМУЩЕСТВА, НАХОДЯЩЕГОСЯ В ГОСУДАРСТВЕННОЙ И МУНИЦИПАЛЬНОЙ СОБСТВЕННОСТИ</t>
  </si>
  <si>
    <t>11105025</t>
  </si>
  <si>
    <t>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</si>
  <si>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</si>
  <si>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11400000</t>
  </si>
  <si>
    <t>ДОХОДЫ ОТ ПРОДАЖИ МАТЕРИАЛЬНЫХ И НЕМАТЕРИАЛЬНЫХ АКТИВОВ</t>
  </si>
  <si>
    <t>11406025</t>
  </si>
  <si>
    <t>430</t>
  </si>
  <si>
    <t>Доходы от продажи земельных участков, находящихся в собственности сельского поселения (за исключением земельных участков муниципальных бюджетных и автономных учреждений)</t>
  </si>
  <si>
    <t>20000000</t>
  </si>
  <si>
    <t>БЕЗВОЗМЕЗДНЫЕ ПОСТУПЛЕНИЯ</t>
  </si>
  <si>
    <t>20200000</t>
  </si>
  <si>
    <t>Безвозмездные поступления от других бюджетов бюджетной системы Российской Федерации</t>
  </si>
  <si>
    <t>20215001</t>
  </si>
  <si>
    <t>150</t>
  </si>
  <si>
    <t>Дотации бюджетам сельских поселений на выравнивание бюджетной обеспеченности</t>
  </si>
  <si>
    <t>20215002</t>
  </si>
  <si>
    <t>Дотации бюджетам муниципальных районов на поддержку мер по обеспечению сбалансированности бюджетов</t>
  </si>
  <si>
    <t>20235118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</si>
  <si>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</si>
  <si>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20240014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</si>
  <si>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</si>
  <si>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</t>
  </si>
  <si>
    <t>Прочие межбюджетные трансферты, передаваемые бюджетам сельских поселений</t>
  </si>
  <si>
    <t>Карамас-Пельгинское*01.01.2022</t>
  </si>
  <si>
    <t>Вариант: Киясовский 2021;
Таблица: Уточненные росписи бюджета МО 2021;
Данные
МО=1301903
УБ=1122
ВР=000
ЦС=00000
Ведомства=000
ФКР=0000
Узлы=19</t>
  </si>
  <si>
    <t>Вариант: Киясовский 2021;
Таблица: Кассовое исполнение бюджета МО 2021;
Данные
МО=1301903
УБ=1122
ВР=000
ЦС=00000
Ведомства=000
ФКР=0000
Узлы=19</t>
  </si>
  <si>
    <t>Вариант: Киясовский 2021;
Таблица: Кассовое исполнение бюджета МО 2020;
Данные
МО=1301903
УБ=1122
Дата=20200401
ВР=000
ЦС=00000
Ведомства=000
ФКР=0000
Узлы=19</t>
  </si>
  <si>
    <t>Вариант=Киясовский 2021;
Табл=Доходы-план помесячно нарастающим итогом 2021 (МО);
МО=1301903;
УБ=1122;
Дата=20220101;
Узлы=19;</t>
  </si>
  <si>
    <t>Вариант=Киясовский 2021;
Табл=Доходы-факт помесячно нарастающим итогом 2021 (МО);
МО=1301903;
УБ=1122;
Дата=20220101;
Узлы=19;</t>
  </si>
  <si>
    <t>Вариант=Киясовский 2021;
Табл=Уточненные росписи бюджета МО 2021;
МО=1301903;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</si>
  <si>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2021;
МО=1301903;
УБ=1122;
Дата=20220101;
ВР=000;
ЦС=00000;
Ведомства=000;
ФКР=0000;
Узлы=19;
Муниципальные программы=00000;</t>
  </si>
  <si>
    <t>Вариант=Киясовский 2021;
Табл=Кассовое исполнение бюджета МО 2020;
МО=1301903;
УБ=1122;
Дата=20200401;
ВР=000;
ЦС=00000;
Ведомства=000;
ФКР=0000;
Узлы=19;
Муниципальные программы=00000;</t>
  </si>
  <si>
    <t>ДЕФИЦИТ(-), ПРОФИЦИТ (+)</t>
  </si>
  <si>
    <t>муниципальное образование "Муниципальный округ</t>
  </si>
  <si>
    <t>Киясовский район Удмуртской Республики"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</si>
</sst>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10"/>
      <name val="Times New Roman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/>
    <xf numFmtId="49" fontId="1" fillId="0" borderId="0" xfId="0" quotePrefix="1" applyNumberFormat="1" applyFont="1" applyAlignment="1">
      <alignment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wrapText="1"/>
    </xf>
    <xf numFmtId="0" fontId="2" fillId="0" borderId="0" xfId="0" quotePrefix="1" applyFont="1" applyAlignment="1">
      <alignment wrapText="1"/>
    </xf>
    <xf numFmtId="49" fontId="2" fillId="0" borderId="0" xfId="0" quotePrefix="1" applyNumberFormat="1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0" fillId="0" borderId="0" xfId="0" applyFill="1"/>
    <xf numFmtId="0" fontId="0" fillId="0" borderId="0" xfId="0" applyFill="1" applyAlignment="1">
      <alignment horizontal="right"/>
    </xf>
    <xf numFmtId="0" fontId="1" fillId="0" borderId="0" xfId="0" quotePrefix="1" applyFont="1" applyFill="1" applyAlignment="1">
      <alignment wrapText="1"/>
    </xf>
    <xf numFmtId="0" fontId="2" fillId="0" borderId="0" xfId="0" quotePrefix="1" applyFont="1" applyFill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/>
    <xf numFmtId="49" fontId="7" fillId="0" borderId="3" xfId="0" applyNumberFormat="1" applyFont="1" applyBorder="1"/>
    <xf numFmtId="49" fontId="7" fillId="0" borderId="4" xfId="0" applyNumberFormat="1" applyFont="1" applyBorder="1"/>
    <xf numFmtId="164" fontId="8" fillId="0" borderId="5" xfId="0" applyNumberFormat="1" applyFont="1" applyBorder="1" applyAlignment="1">
      <alignment wrapText="1"/>
    </xf>
    <xf numFmtId="0" fontId="7" fillId="0" borderId="5" xfId="0" applyFont="1" applyFill="1" applyBorder="1" applyAlignment="1">
      <alignment shrinkToFit="1"/>
    </xf>
    <xf numFmtId="49" fontId="7" fillId="0" borderId="0" xfId="0" applyNumberFormat="1" applyFont="1" applyBorder="1"/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49" fontId="5" fillId="0" borderId="2" xfId="0" applyNumberFormat="1" applyFont="1" applyBorder="1"/>
    <xf numFmtId="49" fontId="5" fillId="0" borderId="3" xfId="0" applyNumberFormat="1" applyFont="1" applyBorder="1"/>
    <xf numFmtId="49" fontId="5" fillId="0" borderId="4" xfId="0" applyNumberFormat="1" applyFont="1" applyBorder="1"/>
    <xf numFmtId="164" fontId="6" fillId="0" borderId="5" xfId="0" applyNumberFormat="1" applyFont="1" applyBorder="1" applyAlignment="1">
      <alignment wrapText="1"/>
    </xf>
    <xf numFmtId="0" fontId="5" fillId="0" borderId="5" xfId="0" applyFont="1" applyFill="1" applyBorder="1" applyAlignment="1">
      <alignment shrinkToFit="1"/>
    </xf>
    <xf numFmtId="0" fontId="3" fillId="0" borderId="5" xfId="0" applyFont="1" applyBorder="1"/>
    <xf numFmtId="0" fontId="3" fillId="0" borderId="5" xfId="0" applyFont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5" xfId="0" applyNumberFormat="1" applyFont="1" applyBorder="1" applyAlignment="1">
      <alignment horizontal="center"/>
    </xf>
    <xf numFmtId="165" fontId="7" fillId="0" borderId="5" xfId="0" applyNumberFormat="1" applyFont="1" applyBorder="1" applyAlignment="1">
      <alignment shrinkToFit="1"/>
    </xf>
    <xf numFmtId="165" fontId="7" fillId="0" borderId="5" xfId="0" applyNumberFormat="1" applyFont="1" applyFill="1" applyBorder="1" applyAlignment="1">
      <alignment shrinkToFit="1"/>
    </xf>
    <xf numFmtId="165" fontId="3" fillId="0" borderId="5" xfId="0" applyNumberFormat="1" applyFont="1" applyBorder="1" applyAlignment="1">
      <alignment shrinkToFit="1"/>
    </xf>
    <xf numFmtId="165" fontId="5" fillId="0" borderId="5" xfId="0" applyNumberFormat="1" applyFont="1" applyBorder="1" applyAlignment="1">
      <alignment shrinkToFit="1"/>
    </xf>
    <xf numFmtId="165" fontId="5" fillId="0" borderId="5" xfId="0" applyNumberFormat="1" applyFont="1" applyFill="1" applyBorder="1" applyAlignment="1">
      <alignment shrinkToFit="1"/>
    </xf>
    <xf numFmtId="0" fontId="3" fillId="0" borderId="0" xfId="0" applyNumberFormat="1" applyFont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39"/>
  <sheetViews>
    <sheetView tabSelected="1" topLeftCell="A25" workbookViewId="0">
      <selection activeCell="M38" sqref="M38"/>
    </sheetView>
  </sheetViews>
  <sheetFormatPr defaultRowHeight="12.75"/>
  <cols>
    <col min="1" max="1" width="11.83203125" style="1" bestFit="1" customWidth="1"/>
    <col min="2" max="2" width="3.83203125" style="1" customWidth="1"/>
    <col min="3" max="3" width="6.5" style="1" bestFit="1" customWidth="1"/>
    <col min="4" max="4" width="5.6640625" style="1" bestFit="1" customWidth="1"/>
    <col min="5" max="5" width="55.83203125" customWidth="1"/>
    <col min="6" max="6" width="16.33203125" customWidth="1"/>
    <col min="7" max="7" width="16.33203125" style="11" customWidth="1"/>
    <col min="8" max="9" width="16.33203125" style="11" hidden="1" customWidth="1"/>
    <col min="10" max="10" width="16.33203125" style="11" customWidth="1"/>
    <col min="11" max="11" width="16.33203125" hidden="1" customWidth="1"/>
  </cols>
  <sheetData>
    <row r="1" spans="1:11" ht="14.25" hidden="1" customHeight="1">
      <c r="A1" s="18"/>
      <c r="B1" s="19"/>
      <c r="C1" s="19"/>
      <c r="D1" s="20"/>
      <c r="E1" s="21"/>
      <c r="F1" s="36"/>
      <c r="G1" s="37"/>
      <c r="H1" s="37"/>
      <c r="I1" s="37"/>
      <c r="J1" s="22"/>
      <c r="K1" s="36"/>
    </row>
    <row r="2" spans="1:11" ht="15">
      <c r="A2" s="23"/>
      <c r="B2" s="23"/>
      <c r="C2" s="23"/>
      <c r="D2" s="23"/>
      <c r="E2" s="24"/>
      <c r="F2" s="25"/>
      <c r="G2" s="26"/>
      <c r="H2" s="26"/>
      <c r="I2" s="26"/>
      <c r="J2" s="26" t="s">
        <v>14</v>
      </c>
      <c r="K2" s="25"/>
    </row>
    <row r="3" spans="1:11" ht="15">
      <c r="A3" s="23"/>
      <c r="B3" s="23"/>
      <c r="C3" s="23"/>
      <c r="D3" s="23"/>
      <c r="E3" s="24"/>
      <c r="F3" s="25"/>
      <c r="G3" s="26"/>
      <c r="H3" s="26"/>
      <c r="I3" s="26"/>
      <c r="J3" s="26" t="s">
        <v>20</v>
      </c>
      <c r="K3" s="25"/>
    </row>
    <row r="4" spans="1:11" ht="15">
      <c r="A4" s="23"/>
      <c r="B4" s="23"/>
      <c r="C4" s="23"/>
      <c r="D4" s="23"/>
      <c r="E4" s="24"/>
      <c r="F4" s="25"/>
      <c r="G4" s="26"/>
      <c r="H4" s="26"/>
      <c r="I4" s="26"/>
      <c r="J4" s="26" t="s">
        <v>84</v>
      </c>
      <c r="K4" s="25"/>
    </row>
    <row r="5" spans="1:11" ht="15">
      <c r="A5" s="23"/>
      <c r="B5" s="23"/>
      <c r="C5" s="23"/>
      <c r="D5" s="23"/>
      <c r="E5" s="24"/>
      <c r="F5" s="25"/>
      <c r="G5" s="26"/>
      <c r="H5" s="26"/>
      <c r="I5" s="26"/>
      <c r="J5" s="26" t="s">
        <v>85</v>
      </c>
      <c r="K5" s="25"/>
    </row>
    <row r="6" spans="1:11" ht="15">
      <c r="A6" s="23"/>
      <c r="B6" s="23"/>
      <c r="C6" s="23"/>
      <c r="D6" s="23"/>
      <c r="E6" s="24"/>
      <c r="F6" s="25"/>
      <c r="G6" s="26"/>
      <c r="H6" s="26"/>
      <c r="I6" s="26"/>
      <c r="J6" s="26" t="str">
        <f>"от__ ________ "&amp;VALUE(RIGHT(F14,4))&amp;" года  №_____"</f>
        <v>от__ ________ 2022 года  №_____</v>
      </c>
      <c r="K6" s="25"/>
    </row>
    <row r="7" spans="1:11" ht="15">
      <c r="A7" s="23"/>
      <c r="B7" s="23"/>
      <c r="C7" s="23"/>
      <c r="D7" s="23"/>
      <c r="E7" s="24"/>
      <c r="F7" s="25"/>
      <c r="G7" s="26"/>
      <c r="H7" s="26"/>
      <c r="I7" s="26"/>
      <c r="J7" s="26"/>
      <c r="K7" s="25"/>
    </row>
    <row r="8" spans="1:11" ht="16.5" customHeight="1">
      <c r="A8" s="41" t="s">
        <v>21</v>
      </c>
      <c r="B8" s="41"/>
      <c r="C8" s="41"/>
      <c r="D8" s="41"/>
      <c r="E8" s="41"/>
      <c r="F8" s="41"/>
      <c r="G8" s="41"/>
      <c r="H8" s="34"/>
      <c r="I8" s="34"/>
      <c r="J8" s="34"/>
      <c r="K8" s="11"/>
    </row>
    <row r="9" spans="1:11" ht="16.5" customHeight="1">
      <c r="A9" s="41" t="s">
        <v>19</v>
      </c>
      <c r="B9" s="41"/>
      <c r="C9" s="41"/>
      <c r="D9" s="41"/>
      <c r="E9" s="41"/>
      <c r="F9" s="41"/>
      <c r="G9" s="41"/>
      <c r="H9" s="34"/>
      <c r="I9" s="34"/>
      <c r="J9" s="34"/>
      <c r="K9" s="11"/>
    </row>
    <row r="10" spans="1:11" ht="16.5" customHeight="1">
      <c r="A10" s="41" t="str">
        <f>CONCATENATE("""",LEFT(F14,FIND("*",F14,1)-1),""" ","  за ",IF(MID(F14,FIND("*",F14,1)+4,2)="04","1 квартал ",IF(MID(F14,FIND("*",F14,1)+4,2)="07","1 полугодие ",IF(MID(F14,FIND("*",F14,1)+4,2)="10","9 месяцев ",""))),IF(MID(F14,FIND("*",F14,1)+4,2)="01",CONCATENATE(TEXT(VALUE(RIGHT(F14,4)-1),"0000")," год"),CONCATENATE(RIGHT(F14,4)," года")))</f>
        <v>"Карамас-Пельгинское"   за 2021 год</v>
      </c>
      <c r="B10" s="41"/>
      <c r="C10" s="41"/>
      <c r="D10" s="41"/>
      <c r="E10" s="41"/>
      <c r="F10" s="41"/>
      <c r="G10" s="41"/>
      <c r="H10" s="34"/>
      <c r="I10" s="34"/>
      <c r="J10" s="34"/>
      <c r="K10" s="11"/>
    </row>
    <row r="11" spans="1:11">
      <c r="F11" s="8"/>
      <c r="G11" s="12"/>
      <c r="H11" s="12"/>
      <c r="I11" s="12"/>
      <c r="J11" s="12" t="s">
        <v>8</v>
      </c>
      <c r="K11" s="8"/>
    </row>
    <row r="12" spans="1:11" ht="62.25" customHeight="1">
      <c r="A12" s="42" t="s">
        <v>1</v>
      </c>
      <c r="B12" s="43"/>
      <c r="C12" s="43"/>
      <c r="D12" s="44"/>
      <c r="E12" s="9" t="s">
        <v>7</v>
      </c>
      <c r="F12" s="15" t="str">
        <f>CONCATENATE("Уточнён-ный план на ",IF(MID(F14,FIND("*",F14,1)+4,2)="01",CONCATENATE(TEXT(VALUE(RIGHT(F14,4)-1),"0000")," год"),CONCATENATE(RIGHT(F14,4)," год")))</f>
        <v>Уточнён-ный план на 2021 год</v>
      </c>
      <c r="G12" s="16" t="str">
        <f>CONCATENATE("Исполнение на ",RIGHT(F14,10))</f>
        <v>Исполнение на 01.01.2022</v>
      </c>
      <c r="H12" s="16"/>
      <c r="I12" s="16"/>
      <c r="J12" s="17" t="s">
        <v>22</v>
      </c>
      <c r="K12" s="15"/>
    </row>
    <row r="13" spans="1:11" s="4" customFormat="1" ht="53.25" hidden="1" customHeight="1">
      <c r="A13" s="2" t="s">
        <v>0</v>
      </c>
      <c r="B13" s="2" t="s">
        <v>2</v>
      </c>
      <c r="C13" s="2" t="s">
        <v>4</v>
      </c>
      <c r="D13" s="2" t="s">
        <v>16</v>
      </c>
      <c r="E13" s="3" t="s">
        <v>25</v>
      </c>
      <c r="F13" s="3" t="s">
        <v>78</v>
      </c>
      <c r="G13" s="13" t="s">
        <v>79</v>
      </c>
      <c r="H13" s="13" t="s">
        <v>80</v>
      </c>
      <c r="I13" s="13" t="s">
        <v>81</v>
      </c>
      <c r="J13" s="13" t="s">
        <v>18</v>
      </c>
      <c r="K13" s="3" t="s">
        <v>82</v>
      </c>
    </row>
    <row r="14" spans="1:11" s="7" customFormat="1" ht="67.5" hidden="1" customHeight="1">
      <c r="A14" s="6" t="s">
        <v>1</v>
      </c>
      <c r="B14" s="6" t="s">
        <v>3</v>
      </c>
      <c r="C14" s="6" t="s">
        <v>5</v>
      </c>
      <c r="D14" s="6" t="s">
        <v>6</v>
      </c>
      <c r="E14" s="5" t="s">
        <v>24</v>
      </c>
      <c r="F14" s="5" t="s">
        <v>74</v>
      </c>
      <c r="G14" s="14" t="s">
        <v>23</v>
      </c>
      <c r="H14" s="14" t="s">
        <v>75</v>
      </c>
      <c r="I14" s="14" t="s">
        <v>76</v>
      </c>
      <c r="J14" s="14" t="s">
        <v>17</v>
      </c>
      <c r="K14" s="5" t="s">
        <v>77</v>
      </c>
    </row>
    <row r="15" spans="1:11" s="10" customFormat="1" ht="17.25" hidden="1" customHeight="1">
      <c r="A15" s="27" t="s">
        <v>9</v>
      </c>
      <c r="B15" s="28" t="s">
        <v>10</v>
      </c>
      <c r="C15" s="28" t="s">
        <v>11</v>
      </c>
      <c r="D15" s="29" t="s">
        <v>12</v>
      </c>
      <c r="E15" s="30"/>
      <c r="F15" s="39">
        <v>3215.2</v>
      </c>
      <c r="G15" s="40">
        <v>2829.8668699999998</v>
      </c>
      <c r="H15" s="40">
        <v>3215.2</v>
      </c>
      <c r="I15" s="40">
        <v>2949.8881900000001</v>
      </c>
      <c r="J15" s="31">
        <v>88</v>
      </c>
      <c r="K15" s="39">
        <v>303.95569999999998</v>
      </c>
    </row>
    <row r="16" spans="1:11" s="10" customFormat="1" ht="14.25">
      <c r="A16" s="27" t="s">
        <v>26</v>
      </c>
      <c r="B16" s="28" t="s">
        <v>10</v>
      </c>
      <c r="C16" s="28" t="s">
        <v>11</v>
      </c>
      <c r="D16" s="29" t="s">
        <v>12</v>
      </c>
      <c r="E16" s="30" t="s">
        <v>27</v>
      </c>
      <c r="F16" s="39">
        <v>1151</v>
      </c>
      <c r="G16" s="40">
        <v>1563.8113699999999</v>
      </c>
      <c r="H16" s="40">
        <v>3215.2</v>
      </c>
      <c r="I16" s="40">
        <v>2949.8881900000001</v>
      </c>
      <c r="J16" s="31">
        <v>135.9</v>
      </c>
      <c r="K16" s="39">
        <v>303.95569999999998</v>
      </c>
    </row>
    <row r="17" spans="1:11" s="10" customFormat="1" ht="14.25">
      <c r="A17" s="27" t="s">
        <v>28</v>
      </c>
      <c r="B17" s="28" t="s">
        <v>10</v>
      </c>
      <c r="C17" s="28" t="s">
        <v>11</v>
      </c>
      <c r="D17" s="29" t="s">
        <v>12</v>
      </c>
      <c r="E17" s="30" t="s">
        <v>29</v>
      </c>
      <c r="F17" s="39">
        <v>54</v>
      </c>
      <c r="G17" s="40">
        <v>41.892000000000003</v>
      </c>
      <c r="H17" s="40">
        <v>3215.2</v>
      </c>
      <c r="I17" s="40">
        <v>2949.8881900000001</v>
      </c>
      <c r="J17" s="31">
        <v>77.599999999999994</v>
      </c>
      <c r="K17" s="39">
        <v>303.95569999999998</v>
      </c>
    </row>
    <row r="18" spans="1:11" ht="60.75">
      <c r="A18" s="18" t="s">
        <v>30</v>
      </c>
      <c r="B18" s="19" t="s">
        <v>31</v>
      </c>
      <c r="C18" s="19" t="s">
        <v>11</v>
      </c>
      <c r="D18" s="20" t="s">
        <v>32</v>
      </c>
      <c r="E18" s="21" t="s">
        <v>33</v>
      </c>
      <c r="F18" s="36">
        <v>54</v>
      </c>
      <c r="G18" s="37">
        <v>41.962760000000003</v>
      </c>
      <c r="H18" s="37"/>
      <c r="I18" s="37"/>
      <c r="J18" s="22">
        <v>77.7</v>
      </c>
      <c r="K18" s="36"/>
    </row>
    <row r="19" spans="1:11" ht="36.75">
      <c r="A19" s="18" t="s">
        <v>34</v>
      </c>
      <c r="B19" s="19" t="s">
        <v>31</v>
      </c>
      <c r="C19" s="19" t="s">
        <v>11</v>
      </c>
      <c r="D19" s="20" t="s">
        <v>32</v>
      </c>
      <c r="E19" s="21" t="s">
        <v>35</v>
      </c>
      <c r="F19" s="36"/>
      <c r="G19" s="37">
        <v>-7.0760000000000003E-2</v>
      </c>
      <c r="H19" s="37"/>
      <c r="I19" s="37"/>
      <c r="J19" s="22"/>
      <c r="K19" s="36"/>
    </row>
    <row r="20" spans="1:11" s="10" customFormat="1" ht="14.25">
      <c r="A20" s="27" t="s">
        <v>36</v>
      </c>
      <c r="B20" s="28" t="s">
        <v>10</v>
      </c>
      <c r="C20" s="28" t="s">
        <v>11</v>
      </c>
      <c r="D20" s="29" t="s">
        <v>12</v>
      </c>
      <c r="E20" s="30" t="s">
        <v>37</v>
      </c>
      <c r="F20" s="39">
        <v>510</v>
      </c>
      <c r="G20" s="40">
        <v>853.91353000000004</v>
      </c>
      <c r="H20" s="40">
        <v>3215.2</v>
      </c>
      <c r="I20" s="40">
        <v>2949.8881900000001</v>
      </c>
      <c r="J20" s="31">
        <v>167.4</v>
      </c>
      <c r="K20" s="39">
        <v>303.95569999999998</v>
      </c>
    </row>
    <row r="21" spans="1:11" ht="36.75">
      <c r="A21" s="18" t="s">
        <v>38</v>
      </c>
      <c r="B21" s="19" t="s">
        <v>39</v>
      </c>
      <c r="C21" s="19" t="s">
        <v>11</v>
      </c>
      <c r="D21" s="20" t="s">
        <v>32</v>
      </c>
      <c r="E21" s="21" t="s">
        <v>40</v>
      </c>
      <c r="F21" s="36">
        <v>60</v>
      </c>
      <c r="G21" s="37">
        <v>25.07281</v>
      </c>
      <c r="H21" s="37"/>
      <c r="I21" s="37"/>
      <c r="J21" s="22">
        <v>41.8</v>
      </c>
      <c r="K21" s="36"/>
    </row>
    <row r="22" spans="1:11" ht="24.75">
      <c r="A22" s="18" t="s">
        <v>41</v>
      </c>
      <c r="B22" s="19" t="s">
        <v>39</v>
      </c>
      <c r="C22" s="19" t="s">
        <v>11</v>
      </c>
      <c r="D22" s="20" t="s">
        <v>32</v>
      </c>
      <c r="E22" s="21" t="s">
        <v>42</v>
      </c>
      <c r="F22" s="36">
        <v>234</v>
      </c>
      <c r="G22" s="37">
        <v>627.27372000000003</v>
      </c>
      <c r="H22" s="37"/>
      <c r="I22" s="37"/>
      <c r="J22" s="22">
        <v>268.10000000000002</v>
      </c>
      <c r="K22" s="36"/>
    </row>
    <row r="23" spans="1:11" ht="24.75">
      <c r="A23" s="18" t="s">
        <v>43</v>
      </c>
      <c r="B23" s="19" t="s">
        <v>39</v>
      </c>
      <c r="C23" s="19" t="s">
        <v>11</v>
      </c>
      <c r="D23" s="20" t="s">
        <v>32</v>
      </c>
      <c r="E23" s="21" t="s">
        <v>44</v>
      </c>
      <c r="F23" s="36">
        <v>216</v>
      </c>
      <c r="G23" s="37">
        <v>201.56700000000001</v>
      </c>
      <c r="H23" s="37"/>
      <c r="I23" s="37"/>
      <c r="J23" s="22">
        <v>93.3</v>
      </c>
      <c r="K23" s="36"/>
    </row>
    <row r="24" spans="1:11" s="10" customFormat="1" ht="36">
      <c r="A24" s="27" t="s">
        <v>45</v>
      </c>
      <c r="B24" s="28" t="s">
        <v>10</v>
      </c>
      <c r="C24" s="28" t="s">
        <v>11</v>
      </c>
      <c r="D24" s="29" t="s">
        <v>12</v>
      </c>
      <c r="E24" s="30" t="s">
        <v>46</v>
      </c>
      <c r="F24" s="39"/>
      <c r="G24" s="40">
        <v>-2.84843</v>
      </c>
      <c r="H24" s="40">
        <v>3215.2</v>
      </c>
      <c r="I24" s="40">
        <v>2949.8881900000001</v>
      </c>
      <c r="J24" s="31"/>
      <c r="K24" s="39">
        <v>303.95569999999998</v>
      </c>
    </row>
    <row r="25" spans="1:11" ht="24.75">
      <c r="A25" s="18" t="s">
        <v>47</v>
      </c>
      <c r="B25" s="19" t="s">
        <v>39</v>
      </c>
      <c r="C25" s="19" t="s">
        <v>11</v>
      </c>
      <c r="D25" s="20" t="s">
        <v>32</v>
      </c>
      <c r="E25" s="21" t="s">
        <v>48</v>
      </c>
      <c r="F25" s="36"/>
      <c r="G25" s="37">
        <v>-2.84843</v>
      </c>
      <c r="H25" s="37"/>
      <c r="I25" s="37"/>
      <c r="J25" s="22"/>
      <c r="K25" s="36"/>
    </row>
    <row r="26" spans="1:11" s="10" customFormat="1" ht="36">
      <c r="A26" s="27" t="s">
        <v>49</v>
      </c>
      <c r="B26" s="28" t="s">
        <v>10</v>
      </c>
      <c r="C26" s="28" t="s">
        <v>11</v>
      </c>
      <c r="D26" s="29" t="s">
        <v>12</v>
      </c>
      <c r="E26" s="30" t="s">
        <v>50</v>
      </c>
      <c r="F26" s="39">
        <v>82</v>
      </c>
      <c r="G26" s="40">
        <v>161.81426999999999</v>
      </c>
      <c r="H26" s="40">
        <v>3215.2</v>
      </c>
      <c r="I26" s="40">
        <v>2949.8881900000001</v>
      </c>
      <c r="J26" s="31">
        <v>197.3</v>
      </c>
      <c r="K26" s="39">
        <v>303.95569999999998</v>
      </c>
    </row>
    <row r="27" spans="1:11" ht="60.75">
      <c r="A27" s="18" t="s">
        <v>51</v>
      </c>
      <c r="B27" s="19" t="s">
        <v>39</v>
      </c>
      <c r="C27" s="19" t="s">
        <v>11</v>
      </c>
      <c r="D27" s="20" t="s">
        <v>52</v>
      </c>
      <c r="E27" s="21" t="s">
        <v>53</v>
      </c>
      <c r="F27" s="36">
        <v>82</v>
      </c>
      <c r="G27" s="37">
        <v>161.81426999999999</v>
      </c>
      <c r="H27" s="37"/>
      <c r="I27" s="37"/>
      <c r="J27" s="22">
        <v>197.3</v>
      </c>
      <c r="K27" s="36"/>
    </row>
    <row r="28" spans="1:11" s="10" customFormat="1" ht="24">
      <c r="A28" s="27" t="s">
        <v>54</v>
      </c>
      <c r="B28" s="28" t="s">
        <v>10</v>
      </c>
      <c r="C28" s="28" t="s">
        <v>11</v>
      </c>
      <c r="D28" s="29" t="s">
        <v>12</v>
      </c>
      <c r="E28" s="30" t="s">
        <v>55</v>
      </c>
      <c r="F28" s="39">
        <v>505</v>
      </c>
      <c r="G28" s="40">
        <v>509.04</v>
      </c>
      <c r="H28" s="40">
        <v>3215.2</v>
      </c>
      <c r="I28" s="40">
        <v>2949.8881900000001</v>
      </c>
      <c r="J28" s="31">
        <v>100.8</v>
      </c>
      <c r="K28" s="39">
        <v>303.95569999999998</v>
      </c>
    </row>
    <row r="29" spans="1:11" ht="48.75">
      <c r="A29" s="18" t="s">
        <v>56</v>
      </c>
      <c r="B29" s="19" t="s">
        <v>39</v>
      </c>
      <c r="C29" s="19" t="s">
        <v>11</v>
      </c>
      <c r="D29" s="20" t="s">
        <v>57</v>
      </c>
      <c r="E29" s="21" t="s">
        <v>58</v>
      </c>
      <c r="F29" s="36">
        <v>505</v>
      </c>
      <c r="G29" s="37">
        <v>509.04</v>
      </c>
      <c r="H29" s="37"/>
      <c r="I29" s="37"/>
      <c r="J29" s="22">
        <v>100.8</v>
      </c>
      <c r="K29" s="36"/>
    </row>
    <row r="30" spans="1:11" s="10" customFormat="1" ht="14.25">
      <c r="A30" s="27" t="s">
        <v>59</v>
      </c>
      <c r="B30" s="28" t="s">
        <v>10</v>
      </c>
      <c r="C30" s="28" t="s">
        <v>11</v>
      </c>
      <c r="D30" s="29" t="s">
        <v>12</v>
      </c>
      <c r="E30" s="30" t="s">
        <v>60</v>
      </c>
      <c r="F30" s="39">
        <v>2064.1999999999998</v>
      </c>
      <c r="G30" s="40">
        <v>1266.0554999999999</v>
      </c>
      <c r="H30" s="40">
        <v>3215.2</v>
      </c>
      <c r="I30" s="40">
        <v>2949.8881900000001</v>
      </c>
      <c r="J30" s="31">
        <v>61.3</v>
      </c>
      <c r="K30" s="39">
        <v>303.95569999999998</v>
      </c>
    </row>
    <row r="31" spans="1:11" s="10" customFormat="1" ht="24">
      <c r="A31" s="27" t="s">
        <v>61</v>
      </c>
      <c r="B31" s="28" t="s">
        <v>10</v>
      </c>
      <c r="C31" s="28" t="s">
        <v>11</v>
      </c>
      <c r="D31" s="29" t="s">
        <v>12</v>
      </c>
      <c r="E31" s="30" t="s">
        <v>62</v>
      </c>
      <c r="F31" s="39">
        <v>2064.1999999999998</v>
      </c>
      <c r="G31" s="40">
        <v>1266.0554999999999</v>
      </c>
      <c r="H31" s="40">
        <v>3215.2</v>
      </c>
      <c r="I31" s="40">
        <v>2949.8881900000001</v>
      </c>
      <c r="J31" s="31">
        <v>61.3</v>
      </c>
      <c r="K31" s="39">
        <v>303.95569999999998</v>
      </c>
    </row>
    <row r="32" spans="1:11" ht="24.75">
      <c r="A32" s="18" t="s">
        <v>63</v>
      </c>
      <c r="B32" s="19" t="s">
        <v>39</v>
      </c>
      <c r="C32" s="19" t="s">
        <v>11</v>
      </c>
      <c r="D32" s="20" t="s">
        <v>64</v>
      </c>
      <c r="E32" s="21" t="s">
        <v>65</v>
      </c>
      <c r="F32" s="36">
        <v>1112.0999999999999</v>
      </c>
      <c r="G32" s="37">
        <v>481</v>
      </c>
      <c r="H32" s="37"/>
      <c r="I32" s="37"/>
      <c r="J32" s="22">
        <v>43.3</v>
      </c>
      <c r="K32" s="36"/>
    </row>
    <row r="33" spans="1:11" ht="24.75">
      <c r="A33" s="18" t="s">
        <v>66</v>
      </c>
      <c r="B33" s="19" t="s">
        <v>39</v>
      </c>
      <c r="C33" s="19" t="s">
        <v>11</v>
      </c>
      <c r="D33" s="20" t="s">
        <v>64</v>
      </c>
      <c r="E33" s="21" t="s">
        <v>67</v>
      </c>
      <c r="F33" s="36">
        <v>156</v>
      </c>
      <c r="G33" s="37"/>
      <c r="H33" s="37"/>
      <c r="I33" s="37"/>
      <c r="J33" s="22">
        <v>0</v>
      </c>
      <c r="K33" s="36"/>
    </row>
    <row r="34" spans="1:11" ht="36.75">
      <c r="A34" s="18" t="s">
        <v>68</v>
      </c>
      <c r="B34" s="19" t="s">
        <v>39</v>
      </c>
      <c r="C34" s="19" t="s">
        <v>11</v>
      </c>
      <c r="D34" s="20" t="s">
        <v>64</v>
      </c>
      <c r="E34" s="21" t="s">
        <v>69</v>
      </c>
      <c r="F34" s="36">
        <v>107.1</v>
      </c>
      <c r="G34" s="37">
        <v>96.329589999999996</v>
      </c>
      <c r="H34" s="37"/>
      <c r="I34" s="37"/>
      <c r="J34" s="22">
        <v>89.9</v>
      </c>
      <c r="K34" s="36"/>
    </row>
    <row r="35" spans="1:11" ht="60.75">
      <c r="A35" s="18" t="s">
        <v>70</v>
      </c>
      <c r="B35" s="19" t="s">
        <v>39</v>
      </c>
      <c r="C35" s="19" t="s">
        <v>11</v>
      </c>
      <c r="D35" s="20" t="s">
        <v>64</v>
      </c>
      <c r="E35" s="21" t="s">
        <v>71</v>
      </c>
      <c r="F35" s="36">
        <v>632</v>
      </c>
      <c r="G35" s="37">
        <v>631.72591</v>
      </c>
      <c r="H35" s="37"/>
      <c r="I35" s="37"/>
      <c r="J35" s="22">
        <v>100</v>
      </c>
      <c r="K35" s="36"/>
    </row>
    <row r="36" spans="1:11" ht="24.75">
      <c r="A36" s="18" t="s">
        <v>72</v>
      </c>
      <c r="B36" s="19" t="s">
        <v>39</v>
      </c>
      <c r="C36" s="19" t="s">
        <v>11</v>
      </c>
      <c r="D36" s="20" t="s">
        <v>64</v>
      </c>
      <c r="E36" s="21" t="s">
        <v>73</v>
      </c>
      <c r="F36" s="36">
        <v>57</v>
      </c>
      <c r="G36" s="37">
        <v>57</v>
      </c>
      <c r="H36" s="37"/>
      <c r="I36" s="37"/>
      <c r="J36" s="22">
        <v>100</v>
      </c>
      <c r="K36" s="36"/>
    </row>
    <row r="37" spans="1:11" ht="15.75">
      <c r="A37" s="35"/>
      <c r="B37" s="35"/>
      <c r="C37" s="35"/>
      <c r="D37" s="35"/>
      <c r="E37" s="32" t="s">
        <v>13</v>
      </c>
      <c r="F37" s="38">
        <f>F15</f>
        <v>3215.2</v>
      </c>
      <c r="G37" s="38">
        <f>G15</f>
        <v>2829.8668699999998</v>
      </c>
      <c r="H37" s="38">
        <f>H15</f>
        <v>3215.2</v>
      </c>
      <c r="I37" s="38">
        <f>I15</f>
        <v>2949.8881900000001</v>
      </c>
      <c r="J37" s="33">
        <f>IF(F37&lt;&gt;0,IF(G37&lt;&gt;0,ROUND(G37*100/F37,1),""),"")</f>
        <v>88</v>
      </c>
      <c r="K37" s="38"/>
    </row>
    <row r="38" spans="1:11" ht="15.75">
      <c r="A38" s="35"/>
      <c r="B38" s="35"/>
      <c r="C38" s="35"/>
      <c r="D38" s="35"/>
      <c r="E38" s="32" t="s">
        <v>83</v>
      </c>
      <c r="F38" s="38">
        <f>F39-F37</f>
        <v>0</v>
      </c>
      <c r="G38" s="38">
        <v>-120</v>
      </c>
      <c r="H38" s="38"/>
      <c r="I38" s="38"/>
      <c r="J38" s="33" t="str">
        <f>IF(F38&lt;&gt;0,ROUND(G38*100/F38,1),"")</f>
        <v/>
      </c>
      <c r="K38" s="38"/>
    </row>
    <row r="39" spans="1:11" ht="15.75">
      <c r="A39" s="35"/>
      <c r="B39" s="35"/>
      <c r="C39" s="35"/>
      <c r="D39" s="35"/>
      <c r="E39" s="32" t="s">
        <v>15</v>
      </c>
      <c r="F39" s="38">
        <f>H15</f>
        <v>3215.2</v>
      </c>
      <c r="G39" s="38">
        <f>I15</f>
        <v>2949.8881900000001</v>
      </c>
      <c r="H39" s="38"/>
      <c r="I39" s="38"/>
      <c r="J39" s="33">
        <f>IF(F39&lt;&gt;0,ROUND(G39*100/F39,1),"")</f>
        <v>91.7</v>
      </c>
      <c r="K39" s="38"/>
    </row>
  </sheetData>
  <mergeCells count="4">
    <mergeCell ref="A8:G8"/>
    <mergeCell ref="A9:G9"/>
    <mergeCell ref="A10:G10"/>
    <mergeCell ref="A12:D12"/>
  </mergeCells>
  <phoneticPr fontId="4" type="noConversion"/>
  <pageMargins left="0.59055118110236227" right="0.19685039370078741" top="0.39370078740157483" bottom="0.59055118110236227" header="0" footer="0"/>
  <pageSetup paperSize="9" scale="6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2015-01-14T05:34:15Z</cp:lastPrinted>
  <dcterms:created xsi:type="dcterms:W3CDTF">2007-08-17T09:14:07Z</dcterms:created>
  <dcterms:modified xsi:type="dcterms:W3CDTF">2022-03-18T09:58:30Z</dcterms:modified>
</cp:coreProperties>
</file>